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0" windowWidth="15320" windowHeight="6210"/>
  </bookViews>
  <sheets>
    <sheet name="tabella 1 x articolo" sheetId="7" r:id="rId1"/>
  </sheets>
  <calcPr calcId="145621"/>
</workbook>
</file>

<file path=xl/calcChain.xml><?xml version="1.0" encoding="utf-8"?>
<calcChain xmlns="http://schemas.openxmlformats.org/spreadsheetml/2006/main">
  <c r="E63" i="7" l="1"/>
  <c r="D63" i="7"/>
  <c r="C63" i="7"/>
  <c r="B63" i="7"/>
  <c r="E57" i="7"/>
  <c r="D57" i="7"/>
  <c r="C57" i="7"/>
  <c r="B57" i="7"/>
  <c r="E51" i="7"/>
  <c r="D51" i="7"/>
  <c r="C51" i="7"/>
  <c r="B51" i="7"/>
  <c r="C6" i="7" l="1"/>
  <c r="E6" i="7"/>
  <c r="G6" i="7"/>
  <c r="H6" i="7"/>
  <c r="E19" i="7"/>
  <c r="E20" i="7"/>
  <c r="E21" i="7"/>
  <c r="E22" i="7"/>
  <c r="E23" i="7"/>
  <c r="E24" i="7"/>
  <c r="E25" i="7"/>
  <c r="E18" i="7"/>
  <c r="E31" i="7"/>
  <c r="E32" i="7"/>
  <c r="E33" i="7"/>
  <c r="E34" i="7"/>
  <c r="E35" i="7"/>
  <c r="E36" i="7"/>
  <c r="E37" i="7"/>
  <c r="E30" i="7"/>
  <c r="E7" i="7"/>
  <c r="E8" i="7"/>
  <c r="E9" i="7"/>
  <c r="E10" i="7"/>
  <c r="E11" i="7"/>
  <c r="E12" i="7"/>
  <c r="E13" i="7"/>
  <c r="C19" i="7"/>
  <c r="C20" i="7"/>
  <c r="C21" i="7"/>
  <c r="C22" i="7"/>
  <c r="C23" i="7"/>
  <c r="C24" i="7"/>
  <c r="C25" i="7"/>
  <c r="C18" i="7"/>
  <c r="C31" i="7"/>
  <c r="C32" i="7"/>
  <c r="C33" i="7"/>
  <c r="C34" i="7"/>
  <c r="C35" i="7"/>
  <c r="C36" i="7"/>
  <c r="C37" i="7"/>
  <c r="C30" i="7"/>
  <c r="C7" i="7"/>
  <c r="C8" i="7"/>
  <c r="C9" i="7"/>
  <c r="C10" i="7"/>
  <c r="C11" i="7"/>
  <c r="C12" i="7"/>
  <c r="C13" i="7"/>
  <c r="H31" i="7"/>
  <c r="H32" i="7"/>
  <c r="H33" i="7"/>
  <c r="H34" i="7"/>
  <c r="H35" i="7"/>
  <c r="H36" i="7"/>
  <c r="H37" i="7"/>
  <c r="H30" i="7"/>
  <c r="G31" i="7"/>
  <c r="G32" i="7"/>
  <c r="G33" i="7"/>
  <c r="G34" i="7"/>
  <c r="G35" i="7"/>
  <c r="G36" i="7"/>
  <c r="G37" i="7"/>
  <c r="G30" i="7"/>
  <c r="H19" i="7"/>
  <c r="H20" i="7"/>
  <c r="H21" i="7"/>
  <c r="H22" i="7"/>
  <c r="H23" i="7"/>
  <c r="H24" i="7"/>
  <c r="H25" i="7"/>
  <c r="H18" i="7"/>
  <c r="G19" i="7"/>
  <c r="G20" i="7"/>
  <c r="G21" i="7"/>
  <c r="G22" i="7"/>
  <c r="G23" i="7"/>
  <c r="G24" i="7"/>
  <c r="G25" i="7"/>
  <c r="G18" i="7"/>
  <c r="G7" i="7"/>
  <c r="G8" i="7"/>
  <c r="G9" i="7"/>
  <c r="G10" i="7"/>
  <c r="G11" i="7"/>
  <c r="G12" i="7"/>
  <c r="G13" i="7"/>
  <c r="F40" i="7"/>
  <c r="F39" i="7"/>
  <c r="F38" i="7"/>
  <c r="D40" i="7"/>
  <c r="B39" i="7"/>
  <c r="F28" i="7"/>
  <c r="F27" i="7"/>
  <c r="F26" i="7"/>
  <c r="G27" i="7"/>
  <c r="D28" i="7"/>
  <c r="B27" i="7"/>
  <c r="F16" i="7"/>
  <c r="F15" i="7"/>
  <c r="F14" i="7"/>
  <c r="H13" i="7"/>
  <c r="H12" i="7"/>
  <c r="H11" i="7"/>
  <c r="H10" i="7"/>
  <c r="H9" i="7"/>
  <c r="H8" i="7"/>
  <c r="H7" i="7"/>
  <c r="H28" i="7" l="1"/>
  <c r="G39" i="7"/>
  <c r="H40" i="7"/>
  <c r="G15" i="7"/>
  <c r="D14" i="7"/>
  <c r="E14" i="7" s="1"/>
  <c r="G16" i="7"/>
  <c r="D16" i="7"/>
  <c r="H16" i="7"/>
  <c r="B15" i="7"/>
  <c r="B16" i="7"/>
  <c r="D27" i="7"/>
  <c r="D39" i="7"/>
  <c r="D15" i="7"/>
  <c r="B14" i="7"/>
  <c r="C14" i="7" s="1"/>
  <c r="H15" i="7"/>
  <c r="B26" i="7"/>
  <c r="C26" i="7" s="1"/>
  <c r="D26" i="7"/>
  <c r="E26" i="7" s="1"/>
  <c r="H27" i="7"/>
  <c r="B28" i="7"/>
  <c r="G28" i="7"/>
  <c r="B38" i="7"/>
  <c r="C38" i="7" s="1"/>
  <c r="D38" i="7"/>
  <c r="E38" i="7" s="1"/>
  <c r="H39" i="7"/>
  <c r="B40" i="7"/>
  <c r="G40" i="7"/>
  <c r="I38" i="7" l="1"/>
  <c r="J38" i="7" s="1"/>
  <c r="K38" i="7" s="1"/>
  <c r="I26" i="7"/>
  <c r="J26" i="7" s="1"/>
  <c r="K26" i="7" s="1"/>
  <c r="I14" i="7"/>
  <c r="J14" i="7" s="1"/>
  <c r="K14" i="7" s="1"/>
</calcChain>
</file>

<file path=xl/sharedStrings.xml><?xml version="1.0" encoding="utf-8"?>
<sst xmlns="http://schemas.openxmlformats.org/spreadsheetml/2006/main" count="44" uniqueCount="27">
  <si>
    <t>Mean</t>
  </si>
  <si>
    <t>SD</t>
  </si>
  <si>
    <t>Sample area</t>
  </si>
  <si>
    <t>Wooded surface (km²)</t>
  </si>
  <si>
    <t>Wooded surface density (n/km²)</t>
  </si>
  <si>
    <t>Total</t>
  </si>
  <si>
    <t>Total surface density (n/km²)</t>
  </si>
  <si>
    <t>% Study area surface</t>
  </si>
  <si>
    <t>% Total wooded surface</t>
  </si>
  <si>
    <t>N roe deer</t>
  </si>
  <si>
    <t>Population density in wooded areas</t>
  </si>
  <si>
    <t>Population size</t>
  </si>
  <si>
    <t>Population density in the study area</t>
  </si>
  <si>
    <t>2014    (Study area = 3,06 km²; Total wooded surface =  1,96 km²)</t>
  </si>
  <si>
    <t>2015    (Study area = 3,06 km²; Total wooded surface =  1,90 km²)</t>
  </si>
  <si>
    <t>2016    (Study area = 3,06 km²; Total wooded surface =  1,90 km²)</t>
  </si>
  <si>
    <r>
      <t>Total surface (km</t>
    </r>
    <r>
      <rPr>
        <sz val="12"/>
        <color theme="1"/>
        <rFont val="Calibri"/>
        <family val="2"/>
      </rPr>
      <t>²)</t>
    </r>
  </si>
  <si>
    <r>
      <t xml:space="preserve">Table S1 </t>
    </r>
    <r>
      <rPr>
        <sz val="12"/>
        <color theme="1"/>
        <rFont val="Calibri"/>
        <family val="2"/>
        <scheme val="minor"/>
      </rPr>
      <t>Sample areas characteristics and density results of the drive counts for the reintroduced European roe deer population of the 
Ticino Natural Park (northern Italy, 2014 - 2016)</t>
    </r>
  </si>
  <si>
    <r>
      <t xml:space="preserve">Table S2 </t>
    </r>
    <r>
      <rPr>
        <sz val="12"/>
        <color theme="1"/>
        <rFont val="Calibri"/>
        <family val="2"/>
        <scheme val="minor"/>
      </rPr>
      <t>Age-sex structure results of the drive counts for the reintroduced European roe deer population of the Ticino Natural Park (northern Italy,  2014 - 2016)</t>
    </r>
  </si>
  <si>
    <t xml:space="preserve">Males </t>
  </si>
  <si>
    <t>Females</t>
  </si>
  <si>
    <t>Indeterminate sex</t>
  </si>
  <si>
    <t xml:space="preserve">Total </t>
  </si>
  <si>
    <t>Juveniles</t>
  </si>
  <si>
    <t>Sub-adults</t>
  </si>
  <si>
    <t>Adults</t>
  </si>
  <si>
    <t>Indeterminate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</si>
</sst>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Border="1"/>
    <xf numFmtId="164" fontId="0" fillId="0" borderId="0" xfId="0" applyNumberFormat="1"/>
    <xf numFmtId="0" fontId="1" fillId="0" borderId="0" xfId="0" applyFont="1"/>
    <xf numFmtId="2" fontId="0" fillId="0" borderId="0" xfId="0" applyNumberFormat="1" applyFont="1" applyBorder="1"/>
    <xf numFmtId="1" fontId="0" fillId="0" borderId="0" xfId="0" applyNumberFormat="1"/>
    <xf numFmtId="9" fontId="0" fillId="0" borderId="0" xfId="1" applyFont="1"/>
    <xf numFmtId="165" fontId="0" fillId="0" borderId="0" xfId="0" applyNumberFormat="1"/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topLeftCell="A31" zoomScale="80" zoomScaleNormal="80" zoomScalePageLayoutView="80" workbookViewId="0">
      <selection activeCell="G50" sqref="G50"/>
    </sheetView>
  </sheetViews>
  <sheetFormatPr defaultRowHeight="14.5" x14ac:dyDescent="0.35"/>
  <cols>
    <col min="1" max="1" width="10.26953125" customWidth="1"/>
    <col min="2" max="2" width="14.26953125" customWidth="1"/>
    <col min="3" max="3" width="13.7265625" customWidth="1"/>
    <col min="4" max="4" width="15.1796875" customWidth="1"/>
    <col min="5" max="5" width="13.1796875" customWidth="1"/>
    <col min="6" max="6" width="10.453125" customWidth="1"/>
    <col min="7" max="7" width="20.1796875" bestFit="1" customWidth="1"/>
    <col min="8" max="8" width="21.7265625" customWidth="1"/>
    <col min="9" max="9" width="19" bestFit="1" customWidth="1"/>
    <col min="10" max="10" width="15.7265625" customWidth="1"/>
    <col min="11" max="11" width="24" customWidth="1"/>
  </cols>
  <sheetData>
    <row r="2" spans="1:14" s="24" customFormat="1" ht="36" customHeight="1" x14ac:dyDescent="0.3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4" ht="54" customHeight="1" x14ac:dyDescent="0.35">
      <c r="A4" s="18" t="s">
        <v>2</v>
      </c>
      <c r="B4" s="18" t="s">
        <v>16</v>
      </c>
      <c r="C4" s="18" t="s">
        <v>7</v>
      </c>
      <c r="D4" s="18" t="s">
        <v>3</v>
      </c>
      <c r="E4" s="18" t="s">
        <v>8</v>
      </c>
      <c r="F4" s="18" t="s">
        <v>9</v>
      </c>
      <c r="G4" s="18" t="s">
        <v>6</v>
      </c>
      <c r="H4" s="18" t="s">
        <v>4</v>
      </c>
      <c r="I4" s="23" t="s">
        <v>10</v>
      </c>
      <c r="J4" s="23" t="s">
        <v>11</v>
      </c>
      <c r="K4" s="23" t="s">
        <v>12</v>
      </c>
    </row>
    <row r="5" spans="1:14" ht="15.75" customHeight="1" x14ac:dyDescent="0.35">
      <c r="A5" s="26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4" x14ac:dyDescent="0.35">
      <c r="A6" s="19">
        <v>1</v>
      </c>
      <c r="B6" s="10">
        <v>0.17899999999999999</v>
      </c>
      <c r="C6" s="11">
        <f>B6/3.06</f>
        <v>5.8496732026143784E-2</v>
      </c>
      <c r="D6" s="8">
        <v>0.14647164648437491</v>
      </c>
      <c r="E6" s="12">
        <f>D6/1.963</f>
        <v>7.4616223374617888E-2</v>
      </c>
      <c r="F6" s="13">
        <v>6</v>
      </c>
      <c r="G6" s="9">
        <f t="shared" ref="G6:G13" si="0">F6/(B6)</f>
        <v>33.519553072625698</v>
      </c>
      <c r="H6" s="9">
        <f>F6/D6</f>
        <v>40.963559460226719</v>
      </c>
      <c r="I6" s="14"/>
      <c r="J6" s="14"/>
      <c r="K6" s="14"/>
    </row>
    <row r="7" spans="1:14" x14ac:dyDescent="0.35">
      <c r="A7" s="19">
        <v>2</v>
      </c>
      <c r="B7" s="10">
        <v>0.09</v>
      </c>
      <c r="C7" s="11">
        <f t="shared" ref="C7:C13" si="1">B7/3.06</f>
        <v>2.9411764705882353E-2</v>
      </c>
      <c r="D7" s="8">
        <v>6.7000000000000004E-2</v>
      </c>
      <c r="E7" s="12">
        <f t="shared" ref="E7:E13" si="2">D7/1.963</f>
        <v>3.4131431482424861E-2</v>
      </c>
      <c r="F7" s="13">
        <v>5</v>
      </c>
      <c r="G7" s="9">
        <f t="shared" si="0"/>
        <v>55.555555555555557</v>
      </c>
      <c r="H7" s="9">
        <f t="shared" ref="H7:H13" si="3">F7/D7</f>
        <v>74.626865671641781</v>
      </c>
      <c r="I7" s="14"/>
      <c r="J7" s="14"/>
      <c r="K7" s="14"/>
    </row>
    <row r="8" spans="1:14" x14ac:dyDescent="0.35">
      <c r="A8" s="19">
        <v>3</v>
      </c>
      <c r="B8" s="10">
        <v>0.215</v>
      </c>
      <c r="C8" s="11">
        <f t="shared" si="1"/>
        <v>7.0261437908496732E-2</v>
      </c>
      <c r="D8" s="8">
        <v>0.17663330908203123</v>
      </c>
      <c r="E8" s="12">
        <f t="shared" si="2"/>
        <v>8.9981308752945091E-2</v>
      </c>
      <c r="F8" s="13">
        <v>16</v>
      </c>
      <c r="G8" s="9">
        <f t="shared" si="0"/>
        <v>74.418604651162795</v>
      </c>
      <c r="H8" s="9">
        <f t="shared" si="3"/>
        <v>90.583141329076014</v>
      </c>
      <c r="I8" s="14"/>
      <c r="J8" s="14"/>
      <c r="K8" s="14"/>
    </row>
    <row r="9" spans="1:14" x14ac:dyDescent="0.35">
      <c r="A9" s="19">
        <v>4</v>
      </c>
      <c r="B9" s="10">
        <v>0.20399999999999999</v>
      </c>
      <c r="C9" s="11">
        <f t="shared" si="1"/>
        <v>6.6666666666666666E-2</v>
      </c>
      <c r="D9" s="8">
        <v>0.20399999999999999</v>
      </c>
      <c r="E9" s="12">
        <f t="shared" si="2"/>
        <v>0.10392256749872643</v>
      </c>
      <c r="F9" s="13">
        <v>6</v>
      </c>
      <c r="G9" s="9">
        <f t="shared" si="0"/>
        <v>29.411764705882355</v>
      </c>
      <c r="H9" s="9">
        <f t="shared" si="3"/>
        <v>29.411764705882355</v>
      </c>
      <c r="I9" s="14"/>
      <c r="J9" s="14"/>
      <c r="K9" s="14"/>
    </row>
    <row r="10" spans="1:14" x14ac:dyDescent="0.35">
      <c r="A10" s="19">
        <v>5</v>
      </c>
      <c r="B10" s="10">
        <v>0.09</v>
      </c>
      <c r="C10" s="11">
        <f t="shared" si="1"/>
        <v>2.9411764705882353E-2</v>
      </c>
      <c r="D10" s="8">
        <v>0.09</v>
      </c>
      <c r="E10" s="12">
        <f t="shared" si="2"/>
        <v>4.584819154355578E-2</v>
      </c>
      <c r="F10" s="13">
        <v>1</v>
      </c>
      <c r="G10" s="9">
        <f t="shared" si="0"/>
        <v>11.111111111111111</v>
      </c>
      <c r="H10" s="9">
        <f t="shared" si="3"/>
        <v>11.111111111111111</v>
      </c>
      <c r="I10" s="14"/>
      <c r="J10" s="14"/>
      <c r="K10" s="14"/>
    </row>
    <row r="11" spans="1:14" x14ac:dyDescent="0.35">
      <c r="A11" s="19">
        <v>6</v>
      </c>
      <c r="B11" s="10">
        <v>0.154</v>
      </c>
      <c r="C11" s="11">
        <f t="shared" si="1"/>
        <v>5.0326797385620917E-2</v>
      </c>
      <c r="D11" s="8">
        <v>0.14099999999999999</v>
      </c>
      <c r="E11" s="12">
        <f t="shared" si="2"/>
        <v>7.1828833418237384E-2</v>
      </c>
      <c r="F11" s="13">
        <v>2</v>
      </c>
      <c r="G11" s="9">
        <f t="shared" si="0"/>
        <v>12.987012987012987</v>
      </c>
      <c r="H11" s="9">
        <f t="shared" si="3"/>
        <v>14.184397163120568</v>
      </c>
      <c r="I11" s="14"/>
      <c r="J11" s="14"/>
      <c r="K11" s="14"/>
    </row>
    <row r="12" spans="1:14" x14ac:dyDescent="0.35">
      <c r="A12" s="19">
        <v>7</v>
      </c>
      <c r="B12" s="10">
        <v>7.6999999999999999E-2</v>
      </c>
      <c r="C12" s="11">
        <f t="shared" si="1"/>
        <v>2.5163398692810458E-2</v>
      </c>
      <c r="D12" s="8">
        <v>7.6999999999999999E-2</v>
      </c>
      <c r="E12" s="12">
        <f t="shared" si="2"/>
        <v>3.922567498726439E-2</v>
      </c>
      <c r="F12" s="13">
        <v>4</v>
      </c>
      <c r="G12" s="9">
        <f t="shared" si="0"/>
        <v>51.948051948051948</v>
      </c>
      <c r="H12" s="9">
        <f t="shared" si="3"/>
        <v>51.948051948051948</v>
      </c>
      <c r="I12" s="14"/>
      <c r="J12" s="14"/>
      <c r="K12" s="14"/>
    </row>
    <row r="13" spans="1:14" x14ac:dyDescent="0.35">
      <c r="A13" s="19">
        <v>0</v>
      </c>
      <c r="B13" s="10">
        <v>0.191</v>
      </c>
      <c r="C13" s="11">
        <f t="shared" si="1"/>
        <v>6.2418300653594772E-2</v>
      </c>
      <c r="D13" s="8">
        <v>0.18600000000000003</v>
      </c>
      <c r="E13" s="12">
        <f t="shared" si="2"/>
        <v>9.4752929190015295E-2</v>
      </c>
      <c r="F13" s="13">
        <v>5</v>
      </c>
      <c r="G13" s="9">
        <f t="shared" si="0"/>
        <v>26.178010471204189</v>
      </c>
      <c r="H13" s="9">
        <f t="shared" si="3"/>
        <v>26.881720430107524</v>
      </c>
      <c r="I13" s="14"/>
      <c r="J13" s="14"/>
      <c r="K13" s="14"/>
    </row>
    <row r="14" spans="1:14" x14ac:dyDescent="0.35">
      <c r="A14" s="14" t="s">
        <v>5</v>
      </c>
      <c r="B14" s="8">
        <f>SUM(B6:B13)</f>
        <v>1.2</v>
      </c>
      <c r="C14" s="11">
        <f>B14/3.056</f>
        <v>0.3926701570680628</v>
      </c>
      <c r="D14" s="8">
        <f>SUM(D6:D13)</f>
        <v>1.088104955566406</v>
      </c>
      <c r="E14" s="12">
        <f>D14/1.963</f>
        <v>0.55430716024778703</v>
      </c>
      <c r="F14" s="20">
        <f>SUM(F6:F13)</f>
        <v>45</v>
      </c>
      <c r="G14" s="20"/>
      <c r="H14" s="20"/>
      <c r="I14" s="9">
        <f>F14/D14</f>
        <v>41.356304619139927</v>
      </c>
      <c r="J14" s="21">
        <f>I14*1.963</f>
        <v>81.182425967371685</v>
      </c>
      <c r="K14" s="9">
        <f>J14/3.056</f>
        <v>26.564929963145186</v>
      </c>
    </row>
    <row r="15" spans="1:14" x14ac:dyDescent="0.35">
      <c r="A15" s="14" t="s">
        <v>0</v>
      </c>
      <c r="B15" s="20">
        <f>AVERAGE(B6:B13)</f>
        <v>0.15</v>
      </c>
      <c r="C15" s="20"/>
      <c r="D15" s="8">
        <f>AVERAGE(D6:D13)</f>
        <v>0.13601311944580075</v>
      </c>
      <c r="E15" s="8"/>
      <c r="F15" s="9">
        <f>AVERAGE(F6:F13)</f>
        <v>5.625</v>
      </c>
      <c r="G15" s="9">
        <f>AVERAGE(G6:G13)</f>
        <v>36.891208062825825</v>
      </c>
      <c r="H15" s="22">
        <f>AVERAGE(H6:H13)</f>
        <v>42.463826477402257</v>
      </c>
      <c r="I15" s="14"/>
      <c r="J15" s="14"/>
      <c r="K15" s="14"/>
    </row>
    <row r="16" spans="1:14" x14ac:dyDescent="0.35">
      <c r="A16" s="14" t="s">
        <v>1</v>
      </c>
      <c r="B16" s="8">
        <f>STDEV(B6:B13)</f>
        <v>5.6325584138750211E-2</v>
      </c>
      <c r="C16" s="8"/>
      <c r="D16" s="8">
        <f>STDEV(D6:D13)</f>
        <v>5.2464572822444072E-2</v>
      </c>
      <c r="E16" s="8"/>
      <c r="F16" s="9">
        <f>STDEV(F6:F13)</f>
        <v>4.5650066499716857</v>
      </c>
      <c r="G16" s="8">
        <f>STDEV(G6:G13)</f>
        <v>22.043718197559421</v>
      </c>
      <c r="H16" s="8">
        <f>STDEV(H6:H13)</f>
        <v>28.380093915186073</v>
      </c>
      <c r="I16" s="14"/>
      <c r="J16" s="14"/>
      <c r="K16" s="14"/>
      <c r="L16" s="3"/>
      <c r="M16" s="3"/>
      <c r="N16" s="3"/>
    </row>
    <row r="17" spans="1:11" ht="15.75" customHeight="1" x14ac:dyDescent="0.35">
      <c r="A17" s="26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35">
      <c r="A18" s="19">
        <v>1</v>
      </c>
      <c r="B18" s="10">
        <v>0.17899999999999999</v>
      </c>
      <c r="C18" s="11">
        <f>B18/3.06</f>
        <v>5.8496732026143784E-2</v>
      </c>
      <c r="D18" s="8">
        <v>0.14647164648437491</v>
      </c>
      <c r="E18" s="12">
        <f>D18/1.9</f>
        <v>7.7090340254934164E-2</v>
      </c>
      <c r="F18" s="13">
        <v>7</v>
      </c>
      <c r="G18" s="9">
        <f t="shared" ref="G18:G25" si="4">F18/B18</f>
        <v>39.106145251396647</v>
      </c>
      <c r="H18" s="9">
        <f>F18/(D18)</f>
        <v>47.790819370264508</v>
      </c>
      <c r="I18" s="14"/>
      <c r="J18" s="14"/>
      <c r="K18" s="14"/>
    </row>
    <row r="19" spans="1:11" x14ac:dyDescent="0.35">
      <c r="A19" s="19">
        <v>2</v>
      </c>
      <c r="B19" s="10">
        <v>0.09</v>
      </c>
      <c r="C19" s="11">
        <f t="shared" ref="C19:C25" si="5">B19/3.06</f>
        <v>2.9411764705882353E-2</v>
      </c>
      <c r="D19" s="8">
        <v>6.7000000000000004E-2</v>
      </c>
      <c r="E19" s="12">
        <f t="shared" ref="E19:E26" si="6">D19/1.9</f>
        <v>3.5263157894736843E-2</v>
      </c>
      <c r="F19" s="13">
        <v>0</v>
      </c>
      <c r="G19" s="9">
        <f t="shared" si="4"/>
        <v>0</v>
      </c>
      <c r="H19" s="9">
        <f t="shared" ref="H19:H25" si="7">F19/(D19)</f>
        <v>0</v>
      </c>
      <c r="I19" s="14"/>
      <c r="J19" s="14"/>
      <c r="K19" s="14"/>
    </row>
    <row r="20" spans="1:11" x14ac:dyDescent="0.35">
      <c r="A20" s="19">
        <v>3</v>
      </c>
      <c r="B20" s="10">
        <v>0.215</v>
      </c>
      <c r="C20" s="11">
        <f t="shared" si="5"/>
        <v>7.0261437908496732E-2</v>
      </c>
      <c r="D20" s="8">
        <v>0.17663330908203123</v>
      </c>
      <c r="E20" s="12">
        <f t="shared" si="6"/>
        <v>9.2964899516858546E-2</v>
      </c>
      <c r="F20" s="13">
        <v>8</v>
      </c>
      <c r="G20" s="9">
        <f t="shared" si="4"/>
        <v>37.209302325581397</v>
      </c>
      <c r="H20" s="9">
        <f t="shared" si="7"/>
        <v>45.291570664538007</v>
      </c>
      <c r="I20" s="14"/>
      <c r="J20" s="14"/>
      <c r="K20" s="14"/>
    </row>
    <row r="21" spans="1:11" x14ac:dyDescent="0.35">
      <c r="A21" s="19">
        <v>4</v>
      </c>
      <c r="B21" s="10">
        <v>0.20399999999999999</v>
      </c>
      <c r="C21" s="11">
        <f t="shared" si="5"/>
        <v>6.6666666666666666E-2</v>
      </c>
      <c r="D21" s="8">
        <v>0.20399999999999999</v>
      </c>
      <c r="E21" s="12">
        <f t="shared" si="6"/>
        <v>0.10736842105263157</v>
      </c>
      <c r="F21" s="13">
        <v>14</v>
      </c>
      <c r="G21" s="9">
        <f t="shared" si="4"/>
        <v>68.627450980392155</v>
      </c>
      <c r="H21" s="9">
        <f t="shared" si="7"/>
        <v>68.627450980392155</v>
      </c>
      <c r="I21" s="14"/>
      <c r="J21" s="14"/>
      <c r="K21" s="14"/>
    </row>
    <row r="22" spans="1:11" x14ac:dyDescent="0.35">
      <c r="A22" s="19">
        <v>5</v>
      </c>
      <c r="B22" s="10">
        <v>0.09</v>
      </c>
      <c r="C22" s="11">
        <f t="shared" si="5"/>
        <v>2.9411764705882353E-2</v>
      </c>
      <c r="D22" s="8">
        <v>0.09</v>
      </c>
      <c r="E22" s="12">
        <f t="shared" si="6"/>
        <v>4.736842105263158E-2</v>
      </c>
      <c r="F22" s="13">
        <v>6</v>
      </c>
      <c r="G22" s="9">
        <f t="shared" si="4"/>
        <v>66.666666666666671</v>
      </c>
      <c r="H22" s="9">
        <f t="shared" si="7"/>
        <v>66.666666666666671</v>
      </c>
      <c r="I22" s="14"/>
      <c r="J22" s="14"/>
      <c r="K22" s="14"/>
    </row>
    <row r="23" spans="1:11" x14ac:dyDescent="0.35">
      <c r="A23" s="19">
        <v>6</v>
      </c>
      <c r="B23" s="10">
        <v>0.154</v>
      </c>
      <c r="C23" s="11">
        <f t="shared" si="5"/>
        <v>5.0326797385620917E-2</v>
      </c>
      <c r="D23" s="8">
        <v>0.14099999999999999</v>
      </c>
      <c r="E23" s="12">
        <f t="shared" si="6"/>
        <v>7.4210526315789477E-2</v>
      </c>
      <c r="F23" s="13">
        <v>7</v>
      </c>
      <c r="G23" s="9">
        <f t="shared" si="4"/>
        <v>45.454545454545453</v>
      </c>
      <c r="H23" s="9">
        <f t="shared" si="7"/>
        <v>49.645390070921991</v>
      </c>
      <c r="I23" s="14"/>
      <c r="J23" s="14"/>
      <c r="K23" s="14"/>
    </row>
    <row r="24" spans="1:11" x14ac:dyDescent="0.35">
      <c r="A24" s="19">
        <v>7</v>
      </c>
      <c r="B24" s="10">
        <v>7.6999999999999999E-2</v>
      </c>
      <c r="C24" s="11">
        <f t="shared" si="5"/>
        <v>2.5163398692810458E-2</v>
      </c>
      <c r="D24" s="8">
        <v>7.6999999999999999E-2</v>
      </c>
      <c r="E24" s="12">
        <f t="shared" si="6"/>
        <v>4.0526315789473688E-2</v>
      </c>
      <c r="F24" s="13">
        <v>4</v>
      </c>
      <c r="G24" s="9">
        <f t="shared" si="4"/>
        <v>51.948051948051948</v>
      </c>
      <c r="H24" s="9">
        <f t="shared" si="7"/>
        <v>51.948051948051948</v>
      </c>
      <c r="I24" s="14"/>
      <c r="J24" s="14"/>
      <c r="K24" s="14"/>
    </row>
    <row r="25" spans="1:11" x14ac:dyDescent="0.35">
      <c r="A25" s="19">
        <v>8</v>
      </c>
      <c r="B25" s="10">
        <v>0.09</v>
      </c>
      <c r="C25" s="11">
        <f t="shared" si="5"/>
        <v>2.9411764705882353E-2</v>
      </c>
      <c r="D25" s="8">
        <v>0.09</v>
      </c>
      <c r="E25" s="12">
        <f t="shared" si="6"/>
        <v>4.736842105263158E-2</v>
      </c>
      <c r="F25" s="13">
        <v>7</v>
      </c>
      <c r="G25" s="9">
        <f t="shared" si="4"/>
        <v>77.777777777777786</v>
      </c>
      <c r="H25" s="9">
        <f t="shared" si="7"/>
        <v>77.777777777777786</v>
      </c>
      <c r="I25" s="14"/>
      <c r="J25" s="14"/>
      <c r="K25" s="14"/>
    </row>
    <row r="26" spans="1:11" x14ac:dyDescent="0.35">
      <c r="A26" s="14" t="s">
        <v>5</v>
      </c>
      <c r="B26" s="8">
        <f>SUM(B18:B25)</f>
        <v>1.099</v>
      </c>
      <c r="C26" s="11">
        <f>B26/3.056</f>
        <v>0.35962041884816753</v>
      </c>
      <c r="D26" s="8">
        <f>SUM(D18:D25)</f>
        <v>0.99210495556640599</v>
      </c>
      <c r="E26" s="12">
        <f t="shared" si="6"/>
        <v>0.52216050292968741</v>
      </c>
      <c r="F26" s="20">
        <f>SUM(F18:F25)</f>
        <v>53</v>
      </c>
      <c r="G26" s="20"/>
      <c r="H26" s="20"/>
      <c r="I26" s="9">
        <f>F26/D26</f>
        <v>53.42176722597015</v>
      </c>
      <c r="J26" s="21">
        <f>I26*1.893</f>
        <v>101.12740535876149</v>
      </c>
      <c r="K26" s="9">
        <f>J26/3.056</f>
        <v>33.091428455092114</v>
      </c>
    </row>
    <row r="27" spans="1:11" x14ac:dyDescent="0.35">
      <c r="A27" s="14" t="s">
        <v>0</v>
      </c>
      <c r="B27" s="8">
        <f t="shared" ref="B27:H27" si="8">AVERAGE(B18:B25)</f>
        <v>0.137375</v>
      </c>
      <c r="C27" s="8"/>
      <c r="D27" s="8">
        <f t="shared" si="8"/>
        <v>0.12401311944580075</v>
      </c>
      <c r="E27" s="8"/>
      <c r="F27" s="9">
        <f t="shared" si="8"/>
        <v>6.625</v>
      </c>
      <c r="G27" s="9">
        <f t="shared" si="8"/>
        <v>48.348742550551506</v>
      </c>
      <c r="H27" s="9">
        <f t="shared" si="8"/>
        <v>50.968465934826639</v>
      </c>
      <c r="I27" s="14"/>
      <c r="J27" s="14"/>
      <c r="K27" s="14"/>
    </row>
    <row r="28" spans="1:11" x14ac:dyDescent="0.35">
      <c r="A28" s="14" t="s">
        <v>1</v>
      </c>
      <c r="B28" s="8">
        <f t="shared" ref="B28:F28" si="9">STDEV(B18:B25)</f>
        <v>5.713627194198595E-2</v>
      </c>
      <c r="C28" s="8"/>
      <c r="D28" s="8">
        <f t="shared" si="9"/>
        <v>5.0333514457756801E-2</v>
      </c>
      <c r="E28" s="8"/>
      <c r="F28" s="9">
        <f t="shared" si="9"/>
        <v>3.9256482631170977</v>
      </c>
      <c r="G28" s="8">
        <f>STDEV(G18:G25)</f>
        <v>24.440263964147864</v>
      </c>
      <c r="H28" s="8">
        <f>STDEV(H18:H25)</f>
        <v>23.663811057625171</v>
      </c>
      <c r="I28" s="14"/>
      <c r="J28" s="14"/>
      <c r="K28" s="14"/>
    </row>
    <row r="29" spans="1:11" ht="15.75" customHeight="1" x14ac:dyDescent="0.35">
      <c r="A29" s="26" t="s">
        <v>15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35">
      <c r="A30" s="19">
        <v>1</v>
      </c>
      <c r="B30" s="10">
        <v>0.17899999999999999</v>
      </c>
      <c r="C30" s="11">
        <f>B30/3.06</f>
        <v>5.8496732026143784E-2</v>
      </c>
      <c r="D30" s="8">
        <v>0.14647164648437491</v>
      </c>
      <c r="E30" s="12">
        <f>D30/1.9</f>
        <v>7.7090340254934164E-2</v>
      </c>
      <c r="F30" s="13">
        <v>3</v>
      </c>
      <c r="G30" s="9">
        <f t="shared" ref="G30:G37" si="10">F30/(B30)</f>
        <v>16.759776536312849</v>
      </c>
      <c r="H30" s="9">
        <f>F30/(D30)</f>
        <v>20.48177973011336</v>
      </c>
      <c r="I30" s="14"/>
      <c r="J30" s="14"/>
      <c r="K30" s="14"/>
    </row>
    <row r="31" spans="1:11" x14ac:dyDescent="0.35">
      <c r="A31" s="19">
        <v>2</v>
      </c>
      <c r="B31" s="10">
        <v>0.09</v>
      </c>
      <c r="C31" s="11">
        <f t="shared" ref="C31:C37" si="11">B31/3.06</f>
        <v>2.9411764705882353E-2</v>
      </c>
      <c r="D31" s="8">
        <v>6.7000000000000004E-2</v>
      </c>
      <c r="E31" s="12">
        <f t="shared" ref="E31:E38" si="12">D31/1.9</f>
        <v>3.5263157894736843E-2</v>
      </c>
      <c r="F31" s="13">
        <v>1</v>
      </c>
      <c r="G31" s="9">
        <f t="shared" si="10"/>
        <v>11.111111111111111</v>
      </c>
      <c r="H31" s="9">
        <f t="shared" ref="H31:H37" si="13">F31/(D31)</f>
        <v>14.925373134328357</v>
      </c>
      <c r="I31" s="14"/>
      <c r="J31" s="14"/>
      <c r="K31" s="14"/>
    </row>
    <row r="32" spans="1:11" x14ac:dyDescent="0.35">
      <c r="A32" s="19">
        <v>3</v>
      </c>
      <c r="B32" s="10">
        <v>0.215</v>
      </c>
      <c r="C32" s="11">
        <f t="shared" si="11"/>
        <v>7.0261437908496732E-2</v>
      </c>
      <c r="D32" s="8">
        <v>0.17663330908203101</v>
      </c>
      <c r="E32" s="12">
        <f t="shared" si="12"/>
        <v>9.2964899516858435E-2</v>
      </c>
      <c r="F32" s="13">
        <v>15</v>
      </c>
      <c r="G32" s="9">
        <f t="shared" si="10"/>
        <v>69.767441860465112</v>
      </c>
      <c r="H32" s="9">
        <f t="shared" si="13"/>
        <v>84.921694996008867</v>
      </c>
      <c r="I32" s="14"/>
      <c r="J32" s="14"/>
      <c r="K32" s="14"/>
    </row>
    <row r="33" spans="1:11" x14ac:dyDescent="0.35">
      <c r="A33" s="19">
        <v>4</v>
      </c>
      <c r="B33" s="10">
        <v>0.20399999999999999</v>
      </c>
      <c r="C33" s="11">
        <f t="shared" si="11"/>
        <v>6.6666666666666666E-2</v>
      </c>
      <c r="D33" s="8">
        <v>0.20399999999999999</v>
      </c>
      <c r="E33" s="12">
        <f t="shared" si="12"/>
        <v>0.10736842105263157</v>
      </c>
      <c r="F33" s="13">
        <v>13</v>
      </c>
      <c r="G33" s="9">
        <f t="shared" si="10"/>
        <v>63.725490196078432</v>
      </c>
      <c r="H33" s="9">
        <f t="shared" si="13"/>
        <v>63.725490196078432</v>
      </c>
      <c r="I33" s="14"/>
      <c r="J33" s="14"/>
      <c r="K33" s="14"/>
    </row>
    <row r="34" spans="1:11" x14ac:dyDescent="0.35">
      <c r="A34" s="19">
        <v>5</v>
      </c>
      <c r="B34" s="10">
        <v>0.09</v>
      </c>
      <c r="C34" s="11">
        <f t="shared" si="11"/>
        <v>2.9411764705882353E-2</v>
      </c>
      <c r="D34" s="8">
        <v>0.09</v>
      </c>
      <c r="E34" s="12">
        <f t="shared" si="12"/>
        <v>4.736842105263158E-2</v>
      </c>
      <c r="F34" s="13">
        <v>7</v>
      </c>
      <c r="G34" s="9">
        <f t="shared" si="10"/>
        <v>77.777777777777786</v>
      </c>
      <c r="H34" s="9">
        <f t="shared" si="13"/>
        <v>77.777777777777786</v>
      </c>
      <c r="I34" s="14"/>
      <c r="J34" s="14"/>
      <c r="K34" s="14"/>
    </row>
    <row r="35" spans="1:11" x14ac:dyDescent="0.35">
      <c r="A35" s="19">
        <v>6</v>
      </c>
      <c r="B35" s="10">
        <v>0.154</v>
      </c>
      <c r="C35" s="11">
        <f t="shared" si="11"/>
        <v>5.0326797385620917E-2</v>
      </c>
      <c r="D35" s="8">
        <v>0.14099999999999999</v>
      </c>
      <c r="E35" s="12">
        <f t="shared" si="12"/>
        <v>7.4210526315789477E-2</v>
      </c>
      <c r="F35" s="13">
        <v>2</v>
      </c>
      <c r="G35" s="9">
        <f t="shared" si="10"/>
        <v>12.987012987012987</v>
      </c>
      <c r="H35" s="9">
        <f t="shared" si="13"/>
        <v>14.184397163120568</v>
      </c>
      <c r="I35" s="14"/>
      <c r="J35" s="14"/>
      <c r="K35" s="14"/>
    </row>
    <row r="36" spans="1:11" x14ac:dyDescent="0.35">
      <c r="A36" s="19">
        <v>7</v>
      </c>
      <c r="B36" s="10">
        <v>7.6999999999999999E-2</v>
      </c>
      <c r="C36" s="11">
        <f t="shared" si="11"/>
        <v>2.5163398692810458E-2</v>
      </c>
      <c r="D36" s="8">
        <v>7.6999999999999999E-2</v>
      </c>
      <c r="E36" s="12">
        <f t="shared" si="12"/>
        <v>4.0526315789473688E-2</v>
      </c>
      <c r="F36" s="13">
        <v>4</v>
      </c>
      <c r="G36" s="9">
        <f t="shared" si="10"/>
        <v>51.948051948051948</v>
      </c>
      <c r="H36" s="9">
        <f t="shared" si="13"/>
        <v>51.948051948051948</v>
      </c>
      <c r="I36" s="14"/>
      <c r="J36" s="14"/>
      <c r="K36" s="14"/>
    </row>
    <row r="37" spans="1:11" x14ac:dyDescent="0.35">
      <c r="A37" s="19">
        <v>8</v>
      </c>
      <c r="B37" s="10">
        <v>0.09</v>
      </c>
      <c r="C37" s="11">
        <f t="shared" si="11"/>
        <v>2.9411764705882353E-2</v>
      </c>
      <c r="D37" s="8">
        <v>0.09</v>
      </c>
      <c r="E37" s="12">
        <f t="shared" si="12"/>
        <v>4.736842105263158E-2</v>
      </c>
      <c r="F37" s="13">
        <v>7</v>
      </c>
      <c r="G37" s="9">
        <f t="shared" si="10"/>
        <v>77.777777777777786</v>
      </c>
      <c r="H37" s="9">
        <f t="shared" si="13"/>
        <v>77.777777777777786</v>
      </c>
      <c r="I37" s="14"/>
      <c r="J37" s="14"/>
      <c r="K37" s="14"/>
    </row>
    <row r="38" spans="1:11" x14ac:dyDescent="0.35">
      <c r="A38" s="14" t="s">
        <v>5</v>
      </c>
      <c r="B38" s="8">
        <f>SUM(B30:B37)</f>
        <v>1.099</v>
      </c>
      <c r="C38" s="11">
        <f>B38/3.056</f>
        <v>0.35962041884816753</v>
      </c>
      <c r="D38" s="8">
        <f>SUM(D30:D37)</f>
        <v>0.99210495556640577</v>
      </c>
      <c r="E38" s="12">
        <f t="shared" si="12"/>
        <v>0.5221605029296873</v>
      </c>
      <c r="F38" s="20">
        <f>SUM(F30:F37)</f>
        <v>52</v>
      </c>
      <c r="G38" s="20"/>
      <c r="H38" s="20"/>
      <c r="I38" s="9">
        <f>F38/D38</f>
        <v>52.41380935378205</v>
      </c>
      <c r="J38" s="21">
        <f>I38*1.893</f>
        <v>99.219341106709422</v>
      </c>
      <c r="K38" s="9">
        <f>J38/3.056</f>
        <v>32.467061880467739</v>
      </c>
    </row>
    <row r="39" spans="1:11" x14ac:dyDescent="0.35">
      <c r="A39" s="14" t="s">
        <v>0</v>
      </c>
      <c r="B39" s="8">
        <f t="shared" ref="B39:H39" si="14">AVERAGE(B30:B37)</f>
        <v>0.137375</v>
      </c>
      <c r="C39" s="8"/>
      <c r="D39" s="8">
        <f t="shared" si="14"/>
        <v>0.12401311944580072</v>
      </c>
      <c r="E39" s="8"/>
      <c r="F39" s="9">
        <f t="shared" si="14"/>
        <v>6.5</v>
      </c>
      <c r="G39" s="9">
        <f t="shared" si="14"/>
        <v>47.731805024323499</v>
      </c>
      <c r="H39" s="9">
        <f t="shared" si="14"/>
        <v>50.717792840407142</v>
      </c>
      <c r="I39" s="14"/>
      <c r="J39" s="14"/>
      <c r="K39" s="14"/>
    </row>
    <row r="40" spans="1:11" x14ac:dyDescent="0.35">
      <c r="A40" s="17" t="s">
        <v>1</v>
      </c>
      <c r="B40" s="15">
        <f t="shared" ref="B40:F40" si="15">STDEV(B30:B37)</f>
        <v>5.713627194198595E-2</v>
      </c>
      <c r="C40" s="15"/>
      <c r="D40" s="15">
        <f t="shared" si="15"/>
        <v>5.0333514457756801E-2</v>
      </c>
      <c r="E40" s="15"/>
      <c r="F40" s="16">
        <f t="shared" si="15"/>
        <v>5.1269595556932455</v>
      </c>
      <c r="G40" s="15">
        <f>STDEV(G30:G37)</f>
        <v>29.452643094430449</v>
      </c>
      <c r="H40" s="15">
        <f>STDEV(H30:H37)</f>
        <v>30.083476758596813</v>
      </c>
      <c r="I40" s="17"/>
      <c r="J40" s="17"/>
      <c r="K40" s="17"/>
    </row>
    <row r="41" spans="1:11" x14ac:dyDescent="0.35">
      <c r="A41" s="1"/>
      <c r="G41" s="4"/>
      <c r="H41" s="4"/>
    </row>
    <row r="43" spans="1:11" ht="54" customHeight="1" x14ac:dyDescent="0.35">
      <c r="A43" s="28" t="s">
        <v>18</v>
      </c>
      <c r="B43" s="29"/>
      <c r="C43" s="29"/>
      <c r="D43" s="29"/>
      <c r="E43" s="29"/>
    </row>
    <row r="44" spans="1:11" x14ac:dyDescent="0.35">
      <c r="B44" s="5"/>
      <c r="C44" s="5"/>
      <c r="D44" s="5"/>
      <c r="E44" s="5"/>
    </row>
    <row r="45" spans="1:11" ht="31" x14ac:dyDescent="0.45">
      <c r="A45" s="18"/>
      <c r="B45" s="30" t="s">
        <v>19</v>
      </c>
      <c r="C45" s="30" t="s">
        <v>20</v>
      </c>
      <c r="D45" s="30" t="s">
        <v>21</v>
      </c>
      <c r="E45" s="30" t="s">
        <v>22</v>
      </c>
      <c r="F45" s="25"/>
      <c r="G45" s="25"/>
      <c r="H45" s="25"/>
      <c r="I45" s="25"/>
    </row>
    <row r="46" spans="1:11" ht="15.5" x14ac:dyDescent="0.35">
      <c r="A46" s="26">
        <v>2014</v>
      </c>
      <c r="B46" s="26"/>
      <c r="C46" s="26"/>
      <c r="D46" s="26"/>
      <c r="E46" s="26"/>
      <c r="G46" s="6"/>
    </row>
    <row r="47" spans="1:11" x14ac:dyDescent="0.35">
      <c r="A47" s="31" t="s">
        <v>23</v>
      </c>
      <c r="B47" s="32">
        <v>2</v>
      </c>
      <c r="C47" s="33">
        <v>3</v>
      </c>
      <c r="D47" s="21">
        <v>0</v>
      </c>
      <c r="E47" s="34">
        <v>5</v>
      </c>
      <c r="G47" s="6"/>
    </row>
    <row r="48" spans="1:11" x14ac:dyDescent="0.35">
      <c r="A48" s="31" t="s">
        <v>24</v>
      </c>
      <c r="B48" s="32">
        <v>3</v>
      </c>
      <c r="C48" s="33">
        <v>8</v>
      </c>
      <c r="D48" s="21">
        <v>0</v>
      </c>
      <c r="E48" s="34">
        <v>11</v>
      </c>
    </row>
    <row r="49" spans="1:14" x14ac:dyDescent="0.35">
      <c r="A49" s="31" t="s">
        <v>25</v>
      </c>
      <c r="B49" s="32">
        <v>12</v>
      </c>
      <c r="C49" s="33">
        <v>12</v>
      </c>
      <c r="D49" s="21">
        <v>0</v>
      </c>
      <c r="E49" s="34">
        <v>24</v>
      </c>
    </row>
    <row r="50" spans="1:14" ht="29" x14ac:dyDescent="0.35">
      <c r="A50" s="31" t="s">
        <v>26</v>
      </c>
      <c r="B50" s="32">
        <v>0</v>
      </c>
      <c r="C50" s="33">
        <v>2</v>
      </c>
      <c r="D50" s="21">
        <v>3</v>
      </c>
      <c r="E50" s="34">
        <v>5</v>
      </c>
    </row>
    <row r="51" spans="1:14" x14ac:dyDescent="0.35">
      <c r="A51" s="31" t="s">
        <v>5</v>
      </c>
      <c r="B51" s="32">
        <f>SUM(B47:B50)</f>
        <v>17</v>
      </c>
      <c r="C51" s="32">
        <f t="shared" ref="C51:E51" si="16">SUM(C47:C50)</f>
        <v>25</v>
      </c>
      <c r="D51" s="32">
        <f t="shared" si="16"/>
        <v>3</v>
      </c>
      <c r="E51" s="32">
        <f t="shared" si="16"/>
        <v>45</v>
      </c>
    </row>
    <row r="52" spans="1:14" ht="15.5" x14ac:dyDescent="0.35">
      <c r="A52" s="26">
        <v>2015</v>
      </c>
      <c r="B52" s="26"/>
      <c r="C52" s="26"/>
      <c r="D52" s="26"/>
      <c r="E52" s="26"/>
    </row>
    <row r="53" spans="1:14" x14ac:dyDescent="0.35">
      <c r="A53" s="31" t="s">
        <v>23</v>
      </c>
      <c r="B53" s="32">
        <v>1</v>
      </c>
      <c r="C53" s="33">
        <v>5</v>
      </c>
      <c r="D53" s="21">
        <v>0</v>
      </c>
      <c r="E53" s="34">
        <v>6</v>
      </c>
    </row>
    <row r="54" spans="1:14" x14ac:dyDescent="0.35">
      <c r="A54" s="31" t="s">
        <v>24</v>
      </c>
      <c r="B54" s="32">
        <v>6</v>
      </c>
      <c r="C54" s="33">
        <v>6</v>
      </c>
      <c r="D54" s="21">
        <v>0</v>
      </c>
      <c r="E54" s="34">
        <v>12</v>
      </c>
    </row>
    <row r="55" spans="1:14" x14ac:dyDescent="0.35">
      <c r="A55" s="31" t="s">
        <v>25</v>
      </c>
      <c r="B55" s="32">
        <v>14</v>
      </c>
      <c r="C55" s="33">
        <v>15</v>
      </c>
      <c r="D55" s="21">
        <v>2</v>
      </c>
      <c r="E55" s="34">
        <v>31</v>
      </c>
      <c r="G55" s="6"/>
    </row>
    <row r="56" spans="1:14" ht="29" x14ac:dyDescent="0.35">
      <c r="A56" s="31" t="s">
        <v>26</v>
      </c>
      <c r="B56" s="32">
        <v>0</v>
      </c>
      <c r="C56" s="33">
        <v>4</v>
      </c>
      <c r="D56" s="21">
        <v>0</v>
      </c>
      <c r="E56" s="34">
        <v>4</v>
      </c>
      <c r="F56" s="2"/>
      <c r="G56" s="6"/>
      <c r="M56" s="6"/>
      <c r="N56" s="7"/>
    </row>
    <row r="57" spans="1:14" x14ac:dyDescent="0.35">
      <c r="A57" s="31" t="s">
        <v>5</v>
      </c>
      <c r="B57" s="32">
        <f>SUM(B53:B56)</f>
        <v>21</v>
      </c>
      <c r="C57" s="32">
        <f t="shared" ref="C57:E57" si="17">SUM(C53:C56)</f>
        <v>30</v>
      </c>
      <c r="D57" s="32">
        <f t="shared" si="17"/>
        <v>2</v>
      </c>
      <c r="E57" s="32">
        <f t="shared" si="17"/>
        <v>53</v>
      </c>
      <c r="G57" s="6"/>
      <c r="K57" s="5"/>
      <c r="L57" s="2"/>
      <c r="M57" s="6"/>
    </row>
    <row r="58" spans="1:14" ht="15.5" x14ac:dyDescent="0.35">
      <c r="A58" s="26">
        <v>2016</v>
      </c>
      <c r="B58" s="26"/>
      <c r="C58" s="26"/>
      <c r="D58" s="26"/>
      <c r="E58" s="26"/>
      <c r="F58" s="2"/>
      <c r="G58" s="6"/>
      <c r="M58" s="6"/>
    </row>
    <row r="59" spans="1:14" x14ac:dyDescent="0.35">
      <c r="A59" s="31" t="s">
        <v>23</v>
      </c>
      <c r="B59" s="32">
        <v>2</v>
      </c>
      <c r="C59" s="33">
        <v>1</v>
      </c>
      <c r="D59" s="21">
        <v>2</v>
      </c>
      <c r="E59" s="34">
        <v>5</v>
      </c>
      <c r="G59" s="6"/>
      <c r="K59" s="5"/>
      <c r="L59" s="2"/>
      <c r="M59" s="6"/>
    </row>
    <row r="60" spans="1:14" x14ac:dyDescent="0.35">
      <c r="A60" s="31" t="s">
        <v>24</v>
      </c>
      <c r="B60" s="32">
        <v>5</v>
      </c>
      <c r="C60" s="33">
        <v>2</v>
      </c>
      <c r="D60" s="21">
        <v>0</v>
      </c>
      <c r="E60" s="34">
        <v>7</v>
      </c>
      <c r="M60" s="6"/>
    </row>
    <row r="61" spans="1:14" x14ac:dyDescent="0.35">
      <c r="A61" s="31" t="s">
        <v>25</v>
      </c>
      <c r="B61" s="32">
        <v>21</v>
      </c>
      <c r="C61" s="33">
        <v>13</v>
      </c>
      <c r="D61" s="21">
        <v>0</v>
      </c>
      <c r="E61" s="34">
        <v>34</v>
      </c>
      <c r="K61" s="5"/>
    </row>
    <row r="62" spans="1:14" ht="29" x14ac:dyDescent="0.35">
      <c r="A62" s="31" t="s">
        <v>26</v>
      </c>
      <c r="B62" s="32">
        <v>0</v>
      </c>
      <c r="C62" s="33">
        <v>3</v>
      </c>
      <c r="D62" s="21">
        <v>3</v>
      </c>
      <c r="E62" s="34">
        <v>6</v>
      </c>
    </row>
    <row r="63" spans="1:14" x14ac:dyDescent="0.35">
      <c r="A63" s="35" t="s">
        <v>5</v>
      </c>
      <c r="B63" s="36">
        <f>SUM(B59:B62)</f>
        <v>28</v>
      </c>
      <c r="C63" s="36">
        <f t="shared" ref="C63:E63" si="18">SUM(C59:C62)</f>
        <v>19</v>
      </c>
      <c r="D63" s="36">
        <f t="shared" si="18"/>
        <v>5</v>
      </c>
      <c r="E63" s="36">
        <f t="shared" si="18"/>
        <v>52</v>
      </c>
    </row>
  </sheetData>
  <mergeCells count="8">
    <mergeCell ref="A52:E52"/>
    <mergeCell ref="A58:E58"/>
    <mergeCell ref="A5:K5"/>
    <mergeCell ref="A17:K17"/>
    <mergeCell ref="A29:K29"/>
    <mergeCell ref="A2:K2"/>
    <mergeCell ref="A43:E43"/>
    <mergeCell ref="A46:E4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E38 E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tabella 1 x articolo</vt:lpstr>
    </vt:vector>
  </TitlesOfParts>
  <Company>BASTARDS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Melqart</dc:creator>
  <cp:lastModifiedBy>glosova</cp:lastModifiedBy>
  <cp:lastPrinted>2017-12-27T14:52:53Z</cp:lastPrinted>
  <dcterms:created xsi:type="dcterms:W3CDTF">2015-08-23T13:23:37Z</dcterms:created>
  <dcterms:modified xsi:type="dcterms:W3CDTF">2019-01-22T11:20:57Z</dcterms:modified>
</cp:coreProperties>
</file>